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david\Google Drive (davidjaramillo68@gmail.com)\Financial planning\"/>
    </mc:Choice>
  </mc:AlternateContent>
  <xr:revisionPtr revIDLastSave="0" documentId="13_ncr:1_{0F2B49C2-E3FD-4BF2-BF24-DFCB157D3BDA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Presupuest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3" i="1" l="1"/>
  <c r="J24" i="1"/>
  <c r="E13" i="1"/>
  <c r="F13" i="1"/>
  <c r="G13" i="1"/>
  <c r="H13" i="1"/>
  <c r="H27" i="1" s="1"/>
  <c r="I13" i="1"/>
  <c r="J13" i="1"/>
  <c r="K13" i="1"/>
  <c r="L13" i="1"/>
  <c r="L27" i="1" s="1"/>
  <c r="M13" i="1"/>
  <c r="N13" i="1"/>
  <c r="O13" i="1"/>
  <c r="D13" i="1"/>
  <c r="O65" i="1"/>
  <c r="P19" i="1"/>
  <c r="E41" i="1"/>
  <c r="F41" i="1"/>
  <c r="G41" i="1"/>
  <c r="H41" i="1"/>
  <c r="I41" i="1"/>
  <c r="J41" i="1"/>
  <c r="K41" i="1"/>
  <c r="L41" i="1"/>
  <c r="M41" i="1"/>
  <c r="N41" i="1"/>
  <c r="O41" i="1"/>
  <c r="E51" i="1"/>
  <c r="F51" i="1"/>
  <c r="G51" i="1"/>
  <c r="H51" i="1"/>
  <c r="I51" i="1"/>
  <c r="J51" i="1"/>
  <c r="K51" i="1"/>
  <c r="L51" i="1"/>
  <c r="M51" i="1"/>
  <c r="N51" i="1"/>
  <c r="O51" i="1"/>
  <c r="P37" i="1"/>
  <c r="E27" i="1"/>
  <c r="F27" i="1"/>
  <c r="G27" i="1"/>
  <c r="I27" i="1"/>
  <c r="J27" i="1"/>
  <c r="K27" i="1"/>
  <c r="M27" i="1"/>
  <c r="N27" i="1"/>
  <c r="O27" i="1"/>
  <c r="D27" i="1"/>
  <c r="P75" i="1" l="1"/>
  <c r="P45" i="1" l="1"/>
  <c r="P67" i="1"/>
  <c r="P68" i="1"/>
  <c r="P69" i="1"/>
  <c r="P71" i="1"/>
  <c r="P23" i="1" l="1"/>
  <c r="P11" i="1" l="1"/>
  <c r="P44" i="1" l="1"/>
  <c r="P43" i="1"/>
  <c r="D41" i="1"/>
  <c r="P64" i="1" l="1"/>
  <c r="P66" i="1"/>
  <c r="P59" i="1"/>
  <c r="P48" i="1"/>
  <c r="P60" i="1"/>
  <c r="P41" i="1" l="1"/>
  <c r="P63" i="1" l="1"/>
  <c r="P20" i="1" l="1"/>
  <c r="P15" i="1" l="1"/>
  <c r="P12" i="1"/>
  <c r="D51" i="1" l="1"/>
  <c r="D72" i="1" s="1"/>
  <c r="P51" i="1" l="1"/>
  <c r="P14" i="1" l="1"/>
  <c r="P13" i="1" l="1"/>
  <c r="P50" i="1" l="1"/>
  <c r="P54" i="1" l="1"/>
  <c r="P55" i="1"/>
  <c r="P57" i="1"/>
  <c r="P58" i="1"/>
  <c r="P62" i="1"/>
  <c r="P56" i="1" l="1"/>
  <c r="P21" i="1" l="1"/>
  <c r="P22" i="1"/>
  <c r="P18" i="1"/>
  <c r="P40" i="1" l="1"/>
  <c r="P47" i="1"/>
  <c r="P49" i="1"/>
  <c r="P52" i="1"/>
  <c r="P10" i="1"/>
  <c r="P16" i="1"/>
  <c r="P17" i="1"/>
  <c r="P24" i="1"/>
  <c r="P38" i="1" l="1"/>
  <c r="P65" i="1" l="1"/>
  <c r="P46" i="1" l="1"/>
  <c r="D53" i="1"/>
  <c r="P42" i="1"/>
  <c r="D30" i="1"/>
  <c r="D74" i="1" l="1"/>
  <c r="D78" i="1" s="1"/>
  <c r="P33" i="1"/>
  <c r="P34" i="1"/>
  <c r="P73" i="1"/>
  <c r="P39" i="1" l="1"/>
  <c r="P36" i="1"/>
  <c r="E53" i="1" l="1"/>
  <c r="F53" i="1" l="1"/>
  <c r="H53" i="1" l="1"/>
  <c r="P27" i="1" l="1"/>
  <c r="G70" i="1" s="1"/>
  <c r="I53" i="1"/>
  <c r="P35" i="1"/>
  <c r="P70" i="1" l="1"/>
  <c r="G53" i="1"/>
  <c r="J30" i="1"/>
  <c r="J53" i="1"/>
  <c r="G72" i="1"/>
  <c r="F72" i="1"/>
  <c r="H72" i="1"/>
  <c r="P31" i="1" l="1"/>
  <c r="E72" i="1"/>
  <c r="I72" i="1"/>
  <c r="J72" i="1"/>
  <c r="J74" i="1" s="1"/>
  <c r="J78" i="1" s="1"/>
  <c r="M30" i="1"/>
  <c r="H30" i="1"/>
  <c r="H74" i="1" s="1"/>
  <c r="H78" i="1" s="1"/>
  <c r="I30" i="1"/>
  <c r="L30" i="1"/>
  <c r="O30" i="1"/>
  <c r="F30" i="1"/>
  <c r="F74" i="1" s="1"/>
  <c r="F78" i="1" s="1"/>
  <c r="G30" i="1"/>
  <c r="G74" i="1" s="1"/>
  <c r="G78" i="1" s="1"/>
  <c r="E30" i="1"/>
  <c r="N30" i="1"/>
  <c r="K30" i="1"/>
  <c r="K53" i="1"/>
  <c r="P32" i="1"/>
  <c r="D4" i="1"/>
  <c r="I74" i="1" l="1"/>
  <c r="I78" i="1" s="1"/>
  <c r="E74" i="1"/>
  <c r="E78" i="1" s="1"/>
  <c r="P30" i="1"/>
  <c r="K72" i="1"/>
  <c r="K74" i="1" s="1"/>
  <c r="K78" i="1" s="1"/>
  <c r="L72" i="1"/>
  <c r="L53" i="1" l="1"/>
  <c r="L74" i="1" s="1"/>
  <c r="L78" i="1" s="1"/>
  <c r="M72" i="1"/>
  <c r="M53" i="1" l="1"/>
  <c r="M74" i="1" s="1"/>
  <c r="M78" i="1" s="1"/>
  <c r="N72" i="1"/>
  <c r="N53" i="1" l="1"/>
  <c r="N74" i="1" s="1"/>
  <c r="N78" i="1" s="1"/>
  <c r="O72" i="1" l="1"/>
  <c r="O53" i="1"/>
  <c r="P61" i="1"/>
  <c r="O74" i="1" l="1"/>
  <c r="O78" i="1" s="1"/>
  <c r="P53" i="1"/>
  <c r="P72" i="1"/>
  <c r="P74" i="1" l="1"/>
  <c r="P76" i="1" l="1"/>
  <c r="D5" i="1" s="1"/>
  <c r="D6" i="1" s="1"/>
  <c r="P78" i="1"/>
</calcChain>
</file>

<file path=xl/sharedStrings.xml><?xml version="1.0" encoding="utf-8"?>
<sst xmlns="http://schemas.openxmlformats.org/spreadsheetml/2006/main" count="96" uniqueCount="82">
  <si>
    <t>Diciembre</t>
  </si>
  <si>
    <t>Enero</t>
  </si>
  <si>
    <t>Febrero</t>
  </si>
  <si>
    <t>Marzo</t>
  </si>
  <si>
    <t>Abril</t>
  </si>
  <si>
    <t>Mayo</t>
  </si>
  <si>
    <t>Gastos e Ingresos Mensuales</t>
  </si>
  <si>
    <t>Descripción de Ingresos</t>
  </si>
  <si>
    <t>Descripción de Gastos</t>
  </si>
  <si>
    <t>TOTAL INGRESOS MENSUALES</t>
  </si>
  <si>
    <t>Final</t>
  </si>
  <si>
    <t>INGRESOS</t>
  </si>
  <si>
    <t>GASTOS</t>
  </si>
  <si>
    <t>Total Ingresos</t>
  </si>
  <si>
    <t>Total Gastos</t>
  </si>
  <si>
    <t>Saldo</t>
  </si>
  <si>
    <t>TOTAL GASTOS MENSUALES</t>
  </si>
  <si>
    <t>Gastos Fijos</t>
  </si>
  <si>
    <t>Gastos Variables</t>
  </si>
  <si>
    <t>Luz</t>
  </si>
  <si>
    <t>Junio</t>
  </si>
  <si>
    <t>Julio</t>
  </si>
  <si>
    <t>Agosto</t>
  </si>
  <si>
    <t>Septiembre</t>
  </si>
  <si>
    <t>Octubre</t>
  </si>
  <si>
    <t>Telefono</t>
  </si>
  <si>
    <t>Ingresos Permanente</t>
  </si>
  <si>
    <t>Ingresos No permanentes</t>
  </si>
  <si>
    <t>Total Ahorros</t>
  </si>
  <si>
    <t>Agua</t>
  </si>
  <si>
    <t>Contingencia</t>
  </si>
  <si>
    <t>Vacaciones</t>
  </si>
  <si>
    <t>Internet</t>
  </si>
  <si>
    <t>Ahorro o Necesidad de financiamiento</t>
  </si>
  <si>
    <t>Vegetales</t>
  </si>
  <si>
    <t>Compras Supermercados</t>
  </si>
  <si>
    <t>Vestimenta</t>
  </si>
  <si>
    <t>Entretenimiento (salidas)</t>
  </si>
  <si>
    <t>Electrodomesticos (Utensilios de Hogar)</t>
  </si>
  <si>
    <t>Regalos</t>
  </si>
  <si>
    <t>Gasolina</t>
  </si>
  <si>
    <t>Contingencias vehículo</t>
  </si>
  <si>
    <t>Alimentación afuera</t>
  </si>
  <si>
    <t>Diciembre Navidad Cenas, etc</t>
  </si>
  <si>
    <t>Aniversario</t>
  </si>
  <si>
    <t>Netflix</t>
  </si>
  <si>
    <t>Matrícula Vehículo</t>
  </si>
  <si>
    <t>Seguro Carro</t>
  </si>
  <si>
    <t>ISD</t>
  </si>
  <si>
    <t>Uber y/o Cabify</t>
  </si>
  <si>
    <t>Alimentación afuera (Uber y/o Glovo)</t>
  </si>
  <si>
    <t>Mantenimientos vehículo</t>
  </si>
  <si>
    <t>Amazon</t>
  </si>
  <si>
    <t>Exámenes laboratorio</t>
  </si>
  <si>
    <t>Médicos</t>
  </si>
  <si>
    <t>Noviembre</t>
  </si>
  <si>
    <t>Décimo Cuarto Sueldo</t>
  </si>
  <si>
    <t>Décimo Tercer Sueldo</t>
  </si>
  <si>
    <t>Liquidaciones</t>
  </si>
  <si>
    <t>Medicinas</t>
  </si>
  <si>
    <t>Cuotas trabajo varias</t>
  </si>
  <si>
    <t>Educación</t>
  </si>
  <si>
    <t>Cumpleaños varios</t>
  </si>
  <si>
    <t>Multas, otros, etc.</t>
  </si>
  <si>
    <t>Impuesto a la renta ejercicio 2019</t>
  </si>
  <si>
    <t>Odontólogo</t>
  </si>
  <si>
    <t>TOTAL GASTOS</t>
  </si>
  <si>
    <t>Otros sueldos o ingresos permentantes</t>
  </si>
  <si>
    <t>Dividendos</t>
  </si>
  <si>
    <t>Utilidades</t>
  </si>
  <si>
    <t>Emprendimientos</t>
  </si>
  <si>
    <t>Fondos de Reserva (8.33% del sueldo)</t>
  </si>
  <si>
    <t>Donaciones</t>
  </si>
  <si>
    <t>Celular</t>
  </si>
  <si>
    <t>Peluquería</t>
  </si>
  <si>
    <t>Aportes Seguridad Social</t>
  </si>
  <si>
    <t>Deporte</t>
  </si>
  <si>
    <t>Responsabilidad Social</t>
  </si>
  <si>
    <t xml:space="preserve">Hipoteca o préstamo </t>
  </si>
  <si>
    <t>Otros ingresos no permanentes</t>
  </si>
  <si>
    <t>Sueldo 1</t>
  </si>
  <si>
    <t>Sueldo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</si>
</sst>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300A]\ * #,##0_ ;_-[$$-300A]\ * \-#,##0\ ;_-[$$-300A]\ * &quot;-&quot;??_ ;_-@_ "/>
    <numFmt numFmtId="166" formatCode="_-[$$-300A]\ * #,##0.00_ ;_-[$$-300A]\ * \-#,##0.00\ ;_-[$$-300A]\ 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4" borderId="0" xfId="0" applyFill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0" fillId="4" borderId="0" xfId="0" applyNumberFormat="1" applyFill="1"/>
    <xf numFmtId="0" fontId="1" fillId="4" borderId="0" xfId="0" applyFont="1" applyFill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0" fillId="0" borderId="1" xfId="0" applyFont="1" applyBorder="1" applyAlignment="1">
      <alignment horizontal="left" indent="1"/>
    </xf>
    <xf numFmtId="0" fontId="3" fillId="0" borderId="2" xfId="0" applyFont="1" applyBorder="1" applyAlignment="1"/>
    <xf numFmtId="0" fontId="3" fillId="0" borderId="0" xfId="0" applyFont="1" applyBorder="1" applyAlignment="1"/>
    <xf numFmtId="164" fontId="1" fillId="0" borderId="1" xfId="0" applyNumberFormat="1" applyFont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9" fontId="0" fillId="4" borderId="0" xfId="1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1"/>
  <sheetViews>
    <sheetView tabSelected="1" topLeftCell="B1" zoomScale="85" zoomScaleNormal="85" workbookViewId="0">
      <pane xSplit="1" ySplit="9" topLeftCell="C47" activePane="bottomRight" state="frozen"/>
      <selection activeCell="B1" sqref="B1"/>
      <selection pane="topRight" activeCell="C1" sqref="C1"/>
      <selection pane="bottomLeft" activeCell="B10" sqref="B10"/>
      <selection pane="bottomRight" activeCell="I63" sqref="I63"/>
    </sheetView>
  </sheetViews>
  <sheetFormatPr defaultColWidth="11.41796875" defaultRowHeight="14.4" x14ac:dyDescent="0.55000000000000004"/>
  <cols>
    <col min="1" max="1" width="2.26171875" style="10" customWidth="1"/>
    <col min="2" max="2" width="34.68359375" style="10" customWidth="1"/>
    <col min="3" max="3" width="5.05078125" style="10" bestFit="1" customWidth="1"/>
    <col min="4" max="4" width="10.89453125" style="10" bestFit="1" customWidth="1"/>
    <col min="5" max="5" width="11.68359375" style="10" bestFit="1" customWidth="1"/>
    <col min="6" max="6" width="10.62890625" style="10" customWidth="1"/>
    <col min="7" max="7" width="11" style="10" bestFit="1" customWidth="1"/>
    <col min="8" max="8" width="10.578125" style="10" bestFit="1" customWidth="1"/>
    <col min="9" max="9" width="9.41796875" style="10" bestFit="1" customWidth="1"/>
    <col min="10" max="15" width="10.05078125" style="10" bestFit="1" customWidth="1"/>
    <col min="16" max="16" width="10.734375" style="10" bestFit="1" customWidth="1"/>
    <col min="17" max="17" width="8.578125" style="10" bestFit="1" customWidth="1"/>
    <col min="18" max="18" width="11.15625" style="10" customWidth="1"/>
    <col min="19" max="19" width="45" style="10" bestFit="1" customWidth="1"/>
    <col min="20" max="16384" width="11.41796875" style="10"/>
  </cols>
  <sheetData>
    <row r="1" spans="2:17" ht="7.5" customHeight="1" x14ac:dyDescent="0.55000000000000004"/>
    <row r="2" spans="2:17" ht="18.3" x14ac:dyDescent="0.7">
      <c r="B2" s="32" t="s">
        <v>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2:17" ht="18.3" x14ac:dyDescent="0.7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7" ht="18.3" x14ac:dyDescent="0.7">
      <c r="B4" s="16" t="s">
        <v>13</v>
      </c>
      <c r="C4" s="16"/>
      <c r="D4" s="17">
        <f>P27</f>
        <v>14539.639999999998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7" ht="18.3" x14ac:dyDescent="0.7">
      <c r="B5" s="16" t="s">
        <v>14</v>
      </c>
      <c r="C5" s="16"/>
      <c r="D5" s="17">
        <f>+P76</f>
        <v>13238.679999999997</v>
      </c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7" ht="18.3" x14ac:dyDescent="0.7">
      <c r="B6" s="11" t="s">
        <v>15</v>
      </c>
      <c r="C6" s="18"/>
      <c r="D6" s="12">
        <f>D4-D5</f>
        <v>1300.9600000000009</v>
      </c>
      <c r="E6" s="23" t="s">
        <v>33</v>
      </c>
      <c r="F6" s="24"/>
      <c r="G6" s="24"/>
      <c r="H6" s="13"/>
      <c r="I6" s="13"/>
      <c r="J6" s="13"/>
      <c r="K6" s="13"/>
      <c r="L6" s="13"/>
      <c r="M6" s="13"/>
      <c r="N6" s="13"/>
    </row>
    <row r="7" spans="2:17" ht="18.3" x14ac:dyDescent="0.7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7" ht="18.3" x14ac:dyDescent="0.7">
      <c r="B8" s="31" t="s">
        <v>11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2:17" x14ac:dyDescent="0.55000000000000004">
      <c r="B9" s="3" t="s">
        <v>7</v>
      </c>
      <c r="C9" s="3"/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  <c r="I9" s="4" t="s">
        <v>20</v>
      </c>
      <c r="J9" s="4" t="s">
        <v>21</v>
      </c>
      <c r="K9" s="4" t="s">
        <v>22</v>
      </c>
      <c r="L9" s="4" t="s">
        <v>23</v>
      </c>
      <c r="M9" s="4" t="s">
        <v>24</v>
      </c>
      <c r="N9" s="4" t="s">
        <v>55</v>
      </c>
      <c r="O9" s="4" t="s">
        <v>0</v>
      </c>
      <c r="P9" s="5" t="s">
        <v>10</v>
      </c>
    </row>
    <row r="10" spans="2:17" x14ac:dyDescent="0.55000000000000004">
      <c r="B10" s="21" t="s">
        <v>26</v>
      </c>
      <c r="C10" s="21"/>
      <c r="D10" s="6"/>
      <c r="E10" s="27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 t="shared" ref="P10:P24" si="0">SUM(D10:O10)</f>
        <v>0</v>
      </c>
      <c r="Q10" s="14"/>
    </row>
    <row r="11" spans="2:17" x14ac:dyDescent="0.55000000000000004">
      <c r="B11" s="1" t="s">
        <v>80</v>
      </c>
      <c r="C11" s="1"/>
      <c r="D11" s="6">
        <v>450</v>
      </c>
      <c r="E11" s="6">
        <v>450</v>
      </c>
      <c r="F11" s="6">
        <v>450</v>
      </c>
      <c r="G11" s="6">
        <v>450</v>
      </c>
      <c r="H11" s="6">
        <v>450</v>
      </c>
      <c r="I11" s="6">
        <v>450</v>
      </c>
      <c r="J11" s="6">
        <v>450</v>
      </c>
      <c r="K11" s="6">
        <v>450</v>
      </c>
      <c r="L11" s="6">
        <v>450</v>
      </c>
      <c r="M11" s="6">
        <v>450</v>
      </c>
      <c r="N11" s="6">
        <v>450</v>
      </c>
      <c r="O11" s="6">
        <v>450</v>
      </c>
      <c r="P11" s="7">
        <f>SUM(D11:O11)</f>
        <v>5400</v>
      </c>
      <c r="Q11" s="30"/>
    </row>
    <row r="12" spans="2:17" x14ac:dyDescent="0.55000000000000004">
      <c r="B12" s="1" t="s">
        <v>81</v>
      </c>
      <c r="C12" s="1"/>
      <c r="D12" s="6">
        <v>450</v>
      </c>
      <c r="E12" s="6">
        <v>450</v>
      </c>
      <c r="F12" s="6">
        <v>450</v>
      </c>
      <c r="G12" s="6">
        <v>450</v>
      </c>
      <c r="H12" s="6">
        <v>450</v>
      </c>
      <c r="I12" s="6">
        <v>450</v>
      </c>
      <c r="J12" s="6">
        <v>450</v>
      </c>
      <c r="K12" s="6">
        <v>450</v>
      </c>
      <c r="L12" s="6">
        <v>450</v>
      </c>
      <c r="M12" s="6">
        <v>450</v>
      </c>
      <c r="N12" s="6">
        <v>450</v>
      </c>
      <c r="O12" s="6">
        <v>450</v>
      </c>
      <c r="P12" s="7">
        <f>SUM(D12:K12)</f>
        <v>3600</v>
      </c>
      <c r="Q12" s="30"/>
    </row>
    <row r="13" spans="2:17" x14ac:dyDescent="0.55000000000000004">
      <c r="B13" s="1" t="s">
        <v>71</v>
      </c>
      <c r="C13" s="1"/>
      <c r="D13" s="6">
        <f>450*8.33%*2</f>
        <v>74.97</v>
      </c>
      <c r="E13" s="6">
        <f t="shared" ref="E13:O13" si="1">450*8.33%*2</f>
        <v>74.97</v>
      </c>
      <c r="F13" s="6">
        <f t="shared" si="1"/>
        <v>74.97</v>
      </c>
      <c r="G13" s="6">
        <f t="shared" si="1"/>
        <v>74.97</v>
      </c>
      <c r="H13" s="6">
        <f t="shared" si="1"/>
        <v>74.97</v>
      </c>
      <c r="I13" s="6">
        <f t="shared" si="1"/>
        <v>74.97</v>
      </c>
      <c r="J13" s="6">
        <f t="shared" si="1"/>
        <v>74.97</v>
      </c>
      <c r="K13" s="6">
        <f t="shared" si="1"/>
        <v>74.97</v>
      </c>
      <c r="L13" s="6">
        <f t="shared" si="1"/>
        <v>74.97</v>
      </c>
      <c r="M13" s="6">
        <f t="shared" si="1"/>
        <v>74.97</v>
      </c>
      <c r="N13" s="6">
        <f t="shared" si="1"/>
        <v>74.97</v>
      </c>
      <c r="O13" s="6">
        <f t="shared" si="1"/>
        <v>74.97</v>
      </c>
      <c r="P13" s="7">
        <f t="shared" si="0"/>
        <v>899.64000000000021</v>
      </c>
      <c r="Q13" s="30"/>
    </row>
    <row r="14" spans="2:17" x14ac:dyDescent="0.55000000000000004">
      <c r="B14" s="1" t="s">
        <v>67</v>
      </c>
      <c r="C14" s="1"/>
      <c r="D14" s="6">
        <v>20</v>
      </c>
      <c r="E14" s="6">
        <v>20</v>
      </c>
      <c r="F14" s="6">
        <v>20</v>
      </c>
      <c r="G14" s="6">
        <v>20</v>
      </c>
      <c r="H14" s="6">
        <v>20</v>
      </c>
      <c r="I14" s="6">
        <v>20</v>
      </c>
      <c r="J14" s="6">
        <v>20</v>
      </c>
      <c r="K14" s="27">
        <v>20</v>
      </c>
      <c r="L14" s="27">
        <v>20</v>
      </c>
      <c r="M14" s="27">
        <v>20</v>
      </c>
      <c r="N14" s="27">
        <v>20</v>
      </c>
      <c r="O14" s="27">
        <v>20</v>
      </c>
      <c r="P14" s="7">
        <f t="shared" si="0"/>
        <v>240</v>
      </c>
      <c r="Q14" s="30"/>
    </row>
    <row r="15" spans="2:17" x14ac:dyDescent="0.55000000000000004"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 t="shared" si="0"/>
        <v>0</v>
      </c>
      <c r="Q15" s="30"/>
    </row>
    <row r="16" spans="2:17" x14ac:dyDescent="0.55000000000000004">
      <c r="B16" s="1"/>
      <c r="C16" s="1"/>
      <c r="D16" s="6"/>
      <c r="E16" s="6"/>
      <c r="F16" s="6"/>
      <c r="G16" s="6"/>
      <c r="H16" s="6"/>
      <c r="I16" s="6"/>
      <c r="J16" s="6"/>
      <c r="K16" s="27"/>
      <c r="L16" s="27"/>
      <c r="M16" s="27"/>
      <c r="N16" s="27"/>
      <c r="O16" s="27"/>
      <c r="P16" s="7">
        <f t="shared" si="0"/>
        <v>0</v>
      </c>
      <c r="Q16" s="30"/>
    </row>
    <row r="17" spans="2:17" x14ac:dyDescent="0.55000000000000004">
      <c r="B17" s="21" t="s">
        <v>27</v>
      </c>
      <c r="C17" s="2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 t="shared" si="0"/>
        <v>0</v>
      </c>
      <c r="Q17" s="30"/>
    </row>
    <row r="18" spans="2:17" x14ac:dyDescent="0.55000000000000004">
      <c r="B18" s="1" t="s">
        <v>68</v>
      </c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 t="shared" si="0"/>
        <v>0</v>
      </c>
      <c r="Q18" s="30"/>
    </row>
    <row r="19" spans="2:17" x14ac:dyDescent="0.55000000000000004">
      <c r="B19" s="1" t="s">
        <v>72</v>
      </c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0</v>
      </c>
      <c r="Q19" s="30"/>
    </row>
    <row r="20" spans="2:17" x14ac:dyDescent="0.55000000000000004">
      <c r="B20" s="1" t="s">
        <v>69</v>
      </c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0</v>
      </c>
      <c r="Q20" s="30"/>
    </row>
    <row r="21" spans="2:17" x14ac:dyDescent="0.55000000000000004">
      <c r="B21" s="1" t="s">
        <v>58</v>
      </c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0</v>
      </c>
      <c r="Q21" s="30"/>
    </row>
    <row r="22" spans="2:17" x14ac:dyDescent="0.55000000000000004">
      <c r="B22" s="1" t="s">
        <v>70</v>
      </c>
      <c r="C22" s="1"/>
      <c r="D22" s="6"/>
      <c r="E22" s="6">
        <v>80</v>
      </c>
      <c r="F22" s="6">
        <v>80</v>
      </c>
      <c r="G22" s="6">
        <v>80</v>
      </c>
      <c r="H22" s="6">
        <v>80</v>
      </c>
      <c r="I22" s="6">
        <v>80</v>
      </c>
      <c r="J22" s="6">
        <v>80</v>
      </c>
      <c r="K22" s="6">
        <v>80</v>
      </c>
      <c r="L22" s="6">
        <v>80</v>
      </c>
      <c r="M22" s="6">
        <v>80</v>
      </c>
      <c r="N22" s="6">
        <v>80</v>
      </c>
      <c r="O22" s="6"/>
      <c r="P22" s="7">
        <f t="shared" si="0"/>
        <v>800</v>
      </c>
      <c r="Q22" s="30"/>
    </row>
    <row r="23" spans="2:17" x14ac:dyDescent="0.55000000000000004">
      <c r="B23" s="2" t="s">
        <v>57</v>
      </c>
      <c r="C23" s="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0">
        <f>450*2</f>
        <v>900</v>
      </c>
      <c r="P23" s="7">
        <f t="shared" si="0"/>
        <v>900</v>
      </c>
      <c r="Q23" s="30"/>
    </row>
    <row r="24" spans="2:17" x14ac:dyDescent="0.55000000000000004">
      <c r="B24" s="2" t="s">
        <v>56</v>
      </c>
      <c r="C24" s="2"/>
      <c r="D24" s="6"/>
      <c r="E24" s="6"/>
      <c r="F24" s="6"/>
      <c r="G24" s="6"/>
      <c r="H24" s="6"/>
      <c r="I24" s="6"/>
      <c r="J24" s="6">
        <f>450*2</f>
        <v>900</v>
      </c>
      <c r="K24" s="6"/>
      <c r="L24" s="6"/>
      <c r="M24" s="6"/>
      <c r="N24" s="6"/>
      <c r="O24" s="6"/>
      <c r="P24" s="7">
        <f t="shared" si="0"/>
        <v>900</v>
      </c>
      <c r="Q24" s="30"/>
    </row>
    <row r="25" spans="2:17" x14ac:dyDescent="0.55000000000000004">
      <c r="B25" s="2" t="s">
        <v>79</v>
      </c>
      <c r="C25" s="2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30"/>
    </row>
    <row r="26" spans="2:17" x14ac:dyDescent="0.55000000000000004">
      <c r="B26" s="2"/>
      <c r="C26" s="2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30"/>
    </row>
    <row r="27" spans="2:17" x14ac:dyDescent="0.55000000000000004">
      <c r="B27" s="9" t="s">
        <v>9</v>
      </c>
      <c r="C27" s="9"/>
      <c r="D27" s="7">
        <f>SUM(D10:D26)</f>
        <v>994.97</v>
      </c>
      <c r="E27" s="7">
        <f>SUM(E10:E26)</f>
        <v>1074.97</v>
      </c>
      <c r="F27" s="7">
        <f>SUM(F10:F26)</f>
        <v>1074.97</v>
      </c>
      <c r="G27" s="7">
        <f>SUM(G10:G26)</f>
        <v>1074.97</v>
      </c>
      <c r="H27" s="7">
        <f>SUM(H10:H26)</f>
        <v>1074.97</v>
      </c>
      <c r="I27" s="7">
        <f>SUM(I10:I26)</f>
        <v>1074.97</v>
      </c>
      <c r="J27" s="7">
        <f>SUM(J10:J26)</f>
        <v>1974.97</v>
      </c>
      <c r="K27" s="7">
        <f>SUM(K10:K26)</f>
        <v>1074.97</v>
      </c>
      <c r="L27" s="7">
        <f>SUM(L10:L26)</f>
        <v>1074.97</v>
      </c>
      <c r="M27" s="7">
        <f>SUM(M10:M26)</f>
        <v>1074.97</v>
      </c>
      <c r="N27" s="7">
        <f>SUM(N10:N26)</f>
        <v>1074.97</v>
      </c>
      <c r="O27" s="7">
        <f>SUM(O10:O26)</f>
        <v>1894.97</v>
      </c>
      <c r="P27" s="28">
        <f>+SUM(D27:O27)</f>
        <v>14539.639999999998</v>
      </c>
    </row>
    <row r="28" spans="2:17" ht="18.3" x14ac:dyDescent="0.7">
      <c r="B28" s="31" t="s">
        <v>12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2:17" x14ac:dyDescent="0.55000000000000004">
      <c r="B29" s="3" t="s">
        <v>8</v>
      </c>
      <c r="C29" s="3"/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4" t="s">
        <v>20</v>
      </c>
      <c r="J29" s="4" t="s">
        <v>21</v>
      </c>
      <c r="K29" s="4" t="s">
        <v>22</v>
      </c>
      <c r="L29" s="4" t="s">
        <v>23</v>
      </c>
      <c r="M29" s="4" t="s">
        <v>24</v>
      </c>
      <c r="N29" s="4" t="s">
        <v>55</v>
      </c>
      <c r="O29" s="4" t="s">
        <v>0</v>
      </c>
      <c r="P29" s="5" t="s">
        <v>10</v>
      </c>
    </row>
    <row r="30" spans="2:17" x14ac:dyDescent="0.55000000000000004">
      <c r="B30" s="21" t="s">
        <v>17</v>
      </c>
      <c r="C30" s="19"/>
      <c r="D30" s="25">
        <f>+SUM(D31:D52)</f>
        <v>780.55</v>
      </c>
      <c r="E30" s="25">
        <f>+SUM(E31:E52)</f>
        <v>780.55</v>
      </c>
      <c r="F30" s="25">
        <f>+SUM(F31:F52)</f>
        <v>780.55</v>
      </c>
      <c r="G30" s="25">
        <f>+SUM(G31:G52)</f>
        <v>780.55</v>
      </c>
      <c r="H30" s="25">
        <f>+SUM(H31:H52)</f>
        <v>780.55</v>
      </c>
      <c r="I30" s="25">
        <f>+SUM(I31:I52)</f>
        <v>780.55</v>
      </c>
      <c r="J30" s="25">
        <f>+SUM(J31:J52)</f>
        <v>780.55</v>
      </c>
      <c r="K30" s="25">
        <f>+SUM(K31:K52)</f>
        <v>780.55</v>
      </c>
      <c r="L30" s="25">
        <f>+SUM(L31:L52)</f>
        <v>780.55</v>
      </c>
      <c r="M30" s="25">
        <f>+SUM(M31:M52)</f>
        <v>780.55</v>
      </c>
      <c r="N30" s="25">
        <f>+SUM(N31:N52)</f>
        <v>780.55</v>
      </c>
      <c r="O30" s="25">
        <f>+SUM(O31:O52)</f>
        <v>780.55</v>
      </c>
      <c r="P30" s="26">
        <f>SUM(D30:O30)</f>
        <v>9366.6</v>
      </c>
    </row>
    <row r="31" spans="2:17" x14ac:dyDescent="0.55000000000000004">
      <c r="B31" s="20" t="s">
        <v>34</v>
      </c>
      <c r="C31" s="19"/>
      <c r="D31" s="6">
        <v>15</v>
      </c>
      <c r="E31" s="6">
        <v>15</v>
      </c>
      <c r="F31" s="6">
        <v>15</v>
      </c>
      <c r="G31" s="6">
        <v>15</v>
      </c>
      <c r="H31" s="6">
        <v>15</v>
      </c>
      <c r="I31" s="6">
        <v>15</v>
      </c>
      <c r="J31" s="6">
        <v>15</v>
      </c>
      <c r="K31" s="6">
        <v>15</v>
      </c>
      <c r="L31" s="6">
        <v>15</v>
      </c>
      <c r="M31" s="6">
        <v>15</v>
      </c>
      <c r="N31" s="6">
        <v>15</v>
      </c>
      <c r="O31" s="6">
        <v>15</v>
      </c>
      <c r="P31" s="7">
        <f>SUM(D31:O31)</f>
        <v>180</v>
      </c>
    </row>
    <row r="32" spans="2:17" x14ac:dyDescent="0.55000000000000004">
      <c r="B32" s="20" t="s">
        <v>35</v>
      </c>
      <c r="C32" s="19"/>
      <c r="D32" s="6">
        <v>75</v>
      </c>
      <c r="E32" s="6">
        <v>75</v>
      </c>
      <c r="F32" s="6">
        <v>75</v>
      </c>
      <c r="G32" s="6">
        <v>75</v>
      </c>
      <c r="H32" s="6">
        <v>75</v>
      </c>
      <c r="I32" s="6">
        <v>75</v>
      </c>
      <c r="J32" s="6">
        <v>75</v>
      </c>
      <c r="K32" s="6">
        <v>75</v>
      </c>
      <c r="L32" s="6">
        <v>75</v>
      </c>
      <c r="M32" s="6">
        <v>75</v>
      </c>
      <c r="N32" s="6">
        <v>75</v>
      </c>
      <c r="O32" s="6">
        <v>75</v>
      </c>
      <c r="P32" s="7">
        <f t="shared" ref="P32:P73" si="2">SUM(D32:O32)</f>
        <v>900</v>
      </c>
    </row>
    <row r="33" spans="2:16" x14ac:dyDescent="0.55000000000000004">
      <c r="B33" s="20" t="s">
        <v>29</v>
      </c>
      <c r="C33" s="19"/>
      <c r="D33" s="6">
        <v>6</v>
      </c>
      <c r="E33" s="6">
        <v>6</v>
      </c>
      <c r="F33" s="6">
        <v>6</v>
      </c>
      <c r="G33" s="6">
        <v>6</v>
      </c>
      <c r="H33" s="6">
        <v>6</v>
      </c>
      <c r="I33" s="6">
        <v>6</v>
      </c>
      <c r="J33" s="6">
        <v>6</v>
      </c>
      <c r="K33" s="6">
        <v>6</v>
      </c>
      <c r="L33" s="6">
        <v>6</v>
      </c>
      <c r="M33" s="6">
        <v>6</v>
      </c>
      <c r="N33" s="6">
        <v>6</v>
      </c>
      <c r="O33" s="6">
        <v>6</v>
      </c>
      <c r="P33" s="7">
        <f t="shared" si="2"/>
        <v>72</v>
      </c>
    </row>
    <row r="34" spans="2:16" x14ac:dyDescent="0.55000000000000004">
      <c r="B34" s="20" t="s">
        <v>25</v>
      </c>
      <c r="C34" s="19"/>
      <c r="D34" s="6">
        <v>8.0500000000000007</v>
      </c>
      <c r="E34" s="6">
        <v>8.0500000000000007</v>
      </c>
      <c r="F34" s="6">
        <v>8.0500000000000007</v>
      </c>
      <c r="G34" s="6">
        <v>8.0500000000000007</v>
      </c>
      <c r="H34" s="6">
        <v>8.0500000000000007</v>
      </c>
      <c r="I34" s="6">
        <v>8.0500000000000007</v>
      </c>
      <c r="J34" s="6">
        <v>8.0500000000000007</v>
      </c>
      <c r="K34" s="6">
        <v>8.0500000000000007</v>
      </c>
      <c r="L34" s="6">
        <v>8.0500000000000007</v>
      </c>
      <c r="M34" s="6">
        <v>8.0500000000000007</v>
      </c>
      <c r="N34" s="6">
        <v>8.0500000000000007</v>
      </c>
      <c r="O34" s="6">
        <v>8.0500000000000007</v>
      </c>
      <c r="P34" s="7">
        <f t="shared" si="2"/>
        <v>96.59999999999998</v>
      </c>
    </row>
    <row r="35" spans="2:16" x14ac:dyDescent="0.55000000000000004">
      <c r="B35" s="20" t="s">
        <v>19</v>
      </c>
      <c r="C35" s="19"/>
      <c r="D35" s="6">
        <v>11</v>
      </c>
      <c r="E35" s="6">
        <v>11</v>
      </c>
      <c r="F35" s="6">
        <v>11</v>
      </c>
      <c r="G35" s="6">
        <v>11</v>
      </c>
      <c r="H35" s="6">
        <v>11</v>
      </c>
      <c r="I35" s="6">
        <v>11</v>
      </c>
      <c r="J35" s="6">
        <v>11</v>
      </c>
      <c r="K35" s="6">
        <v>11</v>
      </c>
      <c r="L35" s="6">
        <v>11</v>
      </c>
      <c r="M35" s="6">
        <v>11</v>
      </c>
      <c r="N35" s="6">
        <v>11</v>
      </c>
      <c r="O35" s="6">
        <v>11</v>
      </c>
      <c r="P35" s="7">
        <f t="shared" si="2"/>
        <v>132</v>
      </c>
    </row>
    <row r="36" spans="2:16" x14ac:dyDescent="0.55000000000000004">
      <c r="B36" s="20" t="s">
        <v>32</v>
      </c>
      <c r="C36" s="19"/>
      <c r="D36" s="6">
        <v>20.440000000000001</v>
      </c>
      <c r="E36" s="6">
        <v>20.440000000000001</v>
      </c>
      <c r="F36" s="6">
        <v>20.440000000000001</v>
      </c>
      <c r="G36" s="6">
        <v>20.440000000000001</v>
      </c>
      <c r="H36" s="6">
        <v>20.440000000000001</v>
      </c>
      <c r="I36" s="6">
        <v>20.440000000000001</v>
      </c>
      <c r="J36" s="6">
        <v>20.440000000000001</v>
      </c>
      <c r="K36" s="6">
        <v>20.440000000000001</v>
      </c>
      <c r="L36" s="6">
        <v>20.440000000000001</v>
      </c>
      <c r="M36" s="6">
        <v>20.440000000000001</v>
      </c>
      <c r="N36" s="6">
        <v>20.440000000000001</v>
      </c>
      <c r="O36" s="6">
        <v>20.440000000000001</v>
      </c>
      <c r="P36" s="7">
        <f t="shared" si="2"/>
        <v>245.28</v>
      </c>
    </row>
    <row r="37" spans="2:16" x14ac:dyDescent="0.55000000000000004">
      <c r="B37" s="20" t="s">
        <v>78</v>
      </c>
      <c r="C37" s="19"/>
      <c r="D37" s="6">
        <v>300</v>
      </c>
      <c r="E37" s="6">
        <v>300</v>
      </c>
      <c r="F37" s="6">
        <v>300</v>
      </c>
      <c r="G37" s="6">
        <v>300</v>
      </c>
      <c r="H37" s="6">
        <v>300</v>
      </c>
      <c r="I37" s="6">
        <v>300</v>
      </c>
      <c r="J37" s="6">
        <v>300</v>
      </c>
      <c r="K37" s="6">
        <v>300</v>
      </c>
      <c r="L37" s="6">
        <v>300</v>
      </c>
      <c r="M37" s="6">
        <v>300</v>
      </c>
      <c r="N37" s="6">
        <v>300</v>
      </c>
      <c r="O37" s="6">
        <v>300</v>
      </c>
      <c r="P37" s="7">
        <f t="shared" si="2"/>
        <v>3600</v>
      </c>
    </row>
    <row r="38" spans="2:16" x14ac:dyDescent="0.55000000000000004">
      <c r="B38" s="20" t="s">
        <v>61</v>
      </c>
      <c r="C38" s="1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>
        <f>SUM(D38:O38)</f>
        <v>0</v>
      </c>
    </row>
    <row r="39" spans="2:16" x14ac:dyDescent="0.55000000000000004">
      <c r="B39" s="20" t="s">
        <v>73</v>
      </c>
      <c r="C39" s="19"/>
      <c r="D39" s="6">
        <v>40</v>
      </c>
      <c r="E39" s="6">
        <v>40</v>
      </c>
      <c r="F39" s="6">
        <v>40</v>
      </c>
      <c r="G39" s="6">
        <v>40</v>
      </c>
      <c r="H39" s="6">
        <v>40</v>
      </c>
      <c r="I39" s="6">
        <v>40</v>
      </c>
      <c r="J39" s="6">
        <v>40</v>
      </c>
      <c r="K39" s="6">
        <v>40</v>
      </c>
      <c r="L39" s="6">
        <v>40</v>
      </c>
      <c r="M39" s="6">
        <v>40</v>
      </c>
      <c r="N39" s="6">
        <v>40</v>
      </c>
      <c r="O39" s="6">
        <v>40</v>
      </c>
      <c r="P39" s="7">
        <f t="shared" si="2"/>
        <v>480</v>
      </c>
    </row>
    <row r="40" spans="2:16" x14ac:dyDescent="0.55000000000000004">
      <c r="B40" s="20" t="s">
        <v>42</v>
      </c>
      <c r="C40" s="19"/>
      <c r="D40" s="6">
        <v>50</v>
      </c>
      <c r="E40" s="6">
        <v>50</v>
      </c>
      <c r="F40" s="6">
        <v>50</v>
      </c>
      <c r="G40" s="6">
        <v>50</v>
      </c>
      <c r="H40" s="6">
        <v>50</v>
      </c>
      <c r="I40" s="6">
        <v>50</v>
      </c>
      <c r="J40" s="6">
        <v>50</v>
      </c>
      <c r="K40" s="6">
        <v>50</v>
      </c>
      <c r="L40" s="6">
        <v>50</v>
      </c>
      <c r="M40" s="6">
        <v>50</v>
      </c>
      <c r="N40" s="6">
        <v>50</v>
      </c>
      <c r="O40" s="6">
        <v>50</v>
      </c>
      <c r="P40" s="7">
        <f t="shared" si="2"/>
        <v>600</v>
      </c>
    </row>
    <row r="41" spans="2:16" x14ac:dyDescent="0.55000000000000004">
      <c r="B41" s="20" t="s">
        <v>50</v>
      </c>
      <c r="C41" s="19"/>
      <c r="D41" s="6">
        <f>+D40*10%</f>
        <v>5</v>
      </c>
      <c r="E41" s="6">
        <f t="shared" ref="E41:O41" si="3">+E40*10%</f>
        <v>5</v>
      </c>
      <c r="F41" s="6">
        <f t="shared" si="3"/>
        <v>5</v>
      </c>
      <c r="G41" s="6">
        <f t="shared" si="3"/>
        <v>5</v>
      </c>
      <c r="H41" s="6">
        <f t="shared" si="3"/>
        <v>5</v>
      </c>
      <c r="I41" s="6">
        <f t="shared" si="3"/>
        <v>5</v>
      </c>
      <c r="J41" s="6">
        <f t="shared" si="3"/>
        <v>5</v>
      </c>
      <c r="K41" s="6">
        <f t="shared" si="3"/>
        <v>5</v>
      </c>
      <c r="L41" s="6">
        <f t="shared" si="3"/>
        <v>5</v>
      </c>
      <c r="M41" s="6">
        <f t="shared" si="3"/>
        <v>5</v>
      </c>
      <c r="N41" s="6">
        <f t="shared" si="3"/>
        <v>5</v>
      </c>
      <c r="O41" s="6">
        <f t="shared" si="3"/>
        <v>5</v>
      </c>
      <c r="P41" s="7">
        <f t="shared" si="2"/>
        <v>60</v>
      </c>
    </row>
    <row r="42" spans="2:16" x14ac:dyDescent="0.55000000000000004">
      <c r="B42" s="20" t="s">
        <v>59</v>
      </c>
      <c r="C42" s="19"/>
      <c r="D42" s="6">
        <v>40</v>
      </c>
      <c r="E42" s="6">
        <v>40</v>
      </c>
      <c r="F42" s="6">
        <v>40</v>
      </c>
      <c r="G42" s="6">
        <v>40</v>
      </c>
      <c r="H42" s="6">
        <v>40</v>
      </c>
      <c r="I42" s="6">
        <v>40</v>
      </c>
      <c r="J42" s="6">
        <v>40</v>
      </c>
      <c r="K42" s="6">
        <v>40</v>
      </c>
      <c r="L42" s="6">
        <v>40</v>
      </c>
      <c r="M42" s="6">
        <v>40</v>
      </c>
      <c r="N42" s="6">
        <v>40</v>
      </c>
      <c r="O42" s="6">
        <v>40</v>
      </c>
      <c r="P42" s="7">
        <f>SUM(D42:O42)</f>
        <v>480</v>
      </c>
    </row>
    <row r="43" spans="2:16" x14ac:dyDescent="0.55000000000000004">
      <c r="B43" s="20" t="s">
        <v>53</v>
      </c>
      <c r="C43" s="19"/>
      <c r="D43" s="6">
        <v>50</v>
      </c>
      <c r="E43" s="6">
        <v>50</v>
      </c>
      <c r="F43" s="6">
        <v>50</v>
      </c>
      <c r="G43" s="6">
        <v>50</v>
      </c>
      <c r="H43" s="6">
        <v>50</v>
      </c>
      <c r="I43" s="6">
        <v>50</v>
      </c>
      <c r="J43" s="6">
        <v>50</v>
      </c>
      <c r="K43" s="6">
        <v>50</v>
      </c>
      <c r="L43" s="6">
        <v>50</v>
      </c>
      <c r="M43" s="6">
        <v>50</v>
      </c>
      <c r="N43" s="6">
        <v>50</v>
      </c>
      <c r="O43" s="6">
        <v>50</v>
      </c>
      <c r="P43" s="7">
        <f t="shared" ref="P43:P45" si="4">SUM(D43:O43)</f>
        <v>600</v>
      </c>
    </row>
    <row r="44" spans="2:16" x14ac:dyDescent="0.55000000000000004">
      <c r="B44" s="20" t="s">
        <v>54</v>
      </c>
      <c r="C44" s="19"/>
      <c r="D44" s="6">
        <v>40</v>
      </c>
      <c r="E44" s="6">
        <v>40</v>
      </c>
      <c r="F44" s="6">
        <v>40</v>
      </c>
      <c r="G44" s="6">
        <v>40</v>
      </c>
      <c r="H44" s="6">
        <v>40</v>
      </c>
      <c r="I44" s="6">
        <v>40</v>
      </c>
      <c r="J44" s="6">
        <v>40</v>
      </c>
      <c r="K44" s="6">
        <v>40</v>
      </c>
      <c r="L44" s="6">
        <v>40</v>
      </c>
      <c r="M44" s="6">
        <v>40</v>
      </c>
      <c r="N44" s="6">
        <v>40</v>
      </c>
      <c r="O44" s="6">
        <v>40</v>
      </c>
      <c r="P44" s="7">
        <f t="shared" si="4"/>
        <v>480</v>
      </c>
    </row>
    <row r="45" spans="2:16" x14ac:dyDescent="0.55000000000000004">
      <c r="B45" s="20" t="s">
        <v>65</v>
      </c>
      <c r="C45" s="1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>
        <f t="shared" si="4"/>
        <v>0</v>
      </c>
    </row>
    <row r="46" spans="2:16" x14ac:dyDescent="0.55000000000000004">
      <c r="B46" s="20" t="s">
        <v>40</v>
      </c>
      <c r="C46" s="19"/>
      <c r="D46" s="6">
        <v>60</v>
      </c>
      <c r="E46" s="6">
        <v>60</v>
      </c>
      <c r="F46" s="6">
        <v>60</v>
      </c>
      <c r="G46" s="6">
        <v>60</v>
      </c>
      <c r="H46" s="6">
        <v>60</v>
      </c>
      <c r="I46" s="6">
        <v>60</v>
      </c>
      <c r="J46" s="6">
        <v>60</v>
      </c>
      <c r="K46" s="6">
        <v>60</v>
      </c>
      <c r="L46" s="6">
        <v>60</v>
      </c>
      <c r="M46" s="6">
        <v>60</v>
      </c>
      <c r="N46" s="6">
        <v>60</v>
      </c>
      <c r="O46" s="6">
        <v>60</v>
      </c>
      <c r="P46" s="7">
        <f>SUM(D46:O46)</f>
        <v>720</v>
      </c>
    </row>
    <row r="47" spans="2:16" x14ac:dyDescent="0.55000000000000004">
      <c r="B47" s="20" t="s">
        <v>45</v>
      </c>
      <c r="C47" s="19"/>
      <c r="D47" s="6">
        <v>8</v>
      </c>
      <c r="E47" s="6">
        <v>8</v>
      </c>
      <c r="F47" s="6">
        <v>8</v>
      </c>
      <c r="G47" s="6">
        <v>8</v>
      </c>
      <c r="H47" s="6">
        <v>8</v>
      </c>
      <c r="I47" s="6">
        <v>8</v>
      </c>
      <c r="J47" s="6">
        <v>8</v>
      </c>
      <c r="K47" s="6">
        <v>8</v>
      </c>
      <c r="L47" s="6">
        <v>8</v>
      </c>
      <c r="M47" s="6">
        <v>8</v>
      </c>
      <c r="N47" s="6">
        <v>8</v>
      </c>
      <c r="O47" s="6">
        <v>8</v>
      </c>
      <c r="P47" s="7">
        <f t="shared" si="2"/>
        <v>96</v>
      </c>
    </row>
    <row r="48" spans="2:16" x14ac:dyDescent="0.55000000000000004">
      <c r="B48" s="20" t="s">
        <v>74</v>
      </c>
      <c r="C48" s="19"/>
      <c r="D48" s="6">
        <v>7</v>
      </c>
      <c r="E48" s="6">
        <v>7</v>
      </c>
      <c r="F48" s="6">
        <v>7</v>
      </c>
      <c r="G48" s="6">
        <v>7</v>
      </c>
      <c r="H48" s="6">
        <v>7</v>
      </c>
      <c r="I48" s="6">
        <v>7</v>
      </c>
      <c r="J48" s="6">
        <v>7</v>
      </c>
      <c r="K48" s="6">
        <v>7</v>
      </c>
      <c r="L48" s="6">
        <v>7</v>
      </c>
      <c r="M48" s="6">
        <v>7</v>
      </c>
      <c r="N48" s="6">
        <v>7</v>
      </c>
      <c r="O48" s="6">
        <v>7</v>
      </c>
      <c r="P48" s="7">
        <f t="shared" si="2"/>
        <v>84</v>
      </c>
    </row>
    <row r="49" spans="2:16" x14ac:dyDescent="0.55000000000000004">
      <c r="B49" s="20" t="s">
        <v>60</v>
      </c>
      <c r="C49" s="1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>
        <f t="shared" si="2"/>
        <v>0</v>
      </c>
    </row>
    <row r="50" spans="2:16" x14ac:dyDescent="0.55000000000000004">
      <c r="B50" s="20" t="s">
        <v>75</v>
      </c>
      <c r="C50" s="19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7">
        <f>SUM(D50:O50)</f>
        <v>0</v>
      </c>
    </row>
    <row r="51" spans="2:16" x14ac:dyDescent="0.55000000000000004">
      <c r="B51" s="20" t="s">
        <v>47</v>
      </c>
      <c r="C51" s="19"/>
      <c r="D51" s="6">
        <f>540.72/12</f>
        <v>45.06</v>
      </c>
      <c r="E51" s="6">
        <f t="shared" ref="E51:O51" si="5">540.72/12</f>
        <v>45.06</v>
      </c>
      <c r="F51" s="6">
        <f t="shared" si="5"/>
        <v>45.06</v>
      </c>
      <c r="G51" s="6">
        <f t="shared" si="5"/>
        <v>45.06</v>
      </c>
      <c r="H51" s="6">
        <f t="shared" si="5"/>
        <v>45.06</v>
      </c>
      <c r="I51" s="6">
        <f t="shared" si="5"/>
        <v>45.06</v>
      </c>
      <c r="J51" s="6">
        <f t="shared" si="5"/>
        <v>45.06</v>
      </c>
      <c r="K51" s="6">
        <f t="shared" si="5"/>
        <v>45.06</v>
      </c>
      <c r="L51" s="6">
        <f t="shared" si="5"/>
        <v>45.06</v>
      </c>
      <c r="M51" s="6">
        <f t="shared" si="5"/>
        <v>45.06</v>
      </c>
      <c r="N51" s="6">
        <f t="shared" si="5"/>
        <v>45.06</v>
      </c>
      <c r="O51" s="6">
        <f t="shared" si="5"/>
        <v>45.06</v>
      </c>
      <c r="P51" s="7">
        <f>SUM(D51:O51)</f>
        <v>540.72</v>
      </c>
    </row>
    <row r="52" spans="2:16" x14ac:dyDescent="0.55000000000000004">
      <c r="B52" s="22"/>
      <c r="C52" s="1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7">
        <f t="shared" si="2"/>
        <v>0</v>
      </c>
    </row>
    <row r="53" spans="2:16" x14ac:dyDescent="0.55000000000000004">
      <c r="B53" s="21" t="s">
        <v>18</v>
      </c>
      <c r="C53" s="19"/>
      <c r="D53" s="25">
        <f>+SUM(D54:D71)</f>
        <v>130</v>
      </c>
      <c r="E53" s="25">
        <f>+SUM(E54:E71)</f>
        <v>270</v>
      </c>
      <c r="F53" s="25">
        <f>+SUM(F54:F71)</f>
        <v>230</v>
      </c>
      <c r="G53" s="25">
        <f>+SUM(G54:G71)</f>
        <v>130</v>
      </c>
      <c r="H53" s="25">
        <f>+SUM(H54:H71)</f>
        <v>200</v>
      </c>
      <c r="I53" s="25">
        <f>+SUM(I54:I71)</f>
        <v>250</v>
      </c>
      <c r="J53" s="25">
        <f>+SUM(J54:J71)</f>
        <v>155</v>
      </c>
      <c r="K53" s="25">
        <f>+SUM(K54:K71)</f>
        <v>400</v>
      </c>
      <c r="L53" s="25">
        <f>+SUM(L54:L71)</f>
        <v>180</v>
      </c>
      <c r="M53" s="25">
        <f>+SUM(M54:M71)</f>
        <v>150</v>
      </c>
      <c r="N53" s="25">
        <f>+SUM(N54:N71)</f>
        <v>200</v>
      </c>
      <c r="O53" s="25">
        <f>+SUM(O54:O71)</f>
        <v>280</v>
      </c>
      <c r="P53" s="26">
        <f>SUM(D53:O53)</f>
        <v>2575</v>
      </c>
    </row>
    <row r="54" spans="2:16" x14ac:dyDescent="0.55000000000000004">
      <c r="B54" s="20" t="s">
        <v>70</v>
      </c>
      <c r="C54" s="19"/>
      <c r="D54" s="6">
        <v>10</v>
      </c>
      <c r="E54" s="6">
        <v>10</v>
      </c>
      <c r="F54" s="6">
        <v>10</v>
      </c>
      <c r="G54" s="6">
        <v>10</v>
      </c>
      <c r="H54" s="6">
        <v>10</v>
      </c>
      <c r="I54" s="6">
        <v>10</v>
      </c>
      <c r="J54" s="6">
        <v>10</v>
      </c>
      <c r="K54" s="6">
        <v>10</v>
      </c>
      <c r="L54" s="6">
        <v>10</v>
      </c>
      <c r="M54" s="6">
        <v>10</v>
      </c>
      <c r="N54" s="6">
        <v>10</v>
      </c>
      <c r="O54" s="6">
        <v>10</v>
      </c>
      <c r="P54" s="7">
        <f>SUM(D54:O54)</f>
        <v>120</v>
      </c>
    </row>
    <row r="55" spans="2:16" x14ac:dyDescent="0.55000000000000004">
      <c r="B55" s="20" t="s">
        <v>36</v>
      </c>
      <c r="C55" s="19"/>
      <c r="D55" s="6">
        <v>10</v>
      </c>
      <c r="E55" s="6">
        <v>10</v>
      </c>
      <c r="F55" s="6">
        <v>10</v>
      </c>
      <c r="G55" s="6">
        <v>10</v>
      </c>
      <c r="H55" s="6">
        <v>10</v>
      </c>
      <c r="I55" s="6">
        <v>10</v>
      </c>
      <c r="J55" s="6">
        <v>10</v>
      </c>
      <c r="K55" s="6">
        <v>10</v>
      </c>
      <c r="L55" s="6">
        <v>10</v>
      </c>
      <c r="M55" s="6">
        <v>10</v>
      </c>
      <c r="N55" s="6">
        <v>10</v>
      </c>
      <c r="O55" s="6">
        <v>10</v>
      </c>
      <c r="P55" s="7">
        <f t="shared" si="2"/>
        <v>120</v>
      </c>
    </row>
    <row r="56" spans="2:16" x14ac:dyDescent="0.55000000000000004">
      <c r="B56" s="20" t="s">
        <v>76</v>
      </c>
      <c r="C56" s="1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7">
        <f t="shared" si="2"/>
        <v>0</v>
      </c>
    </row>
    <row r="57" spans="2:16" x14ac:dyDescent="0.55000000000000004">
      <c r="B57" s="20" t="s">
        <v>37</v>
      </c>
      <c r="C57" s="19"/>
      <c r="D57" s="6">
        <v>10</v>
      </c>
      <c r="E57" s="6">
        <v>10</v>
      </c>
      <c r="F57" s="6">
        <v>10</v>
      </c>
      <c r="G57" s="6">
        <v>10</v>
      </c>
      <c r="H57" s="6">
        <v>10</v>
      </c>
      <c r="I57" s="6">
        <v>10</v>
      </c>
      <c r="J57" s="6">
        <v>10</v>
      </c>
      <c r="K57" s="6">
        <v>10</v>
      </c>
      <c r="L57" s="6">
        <v>10</v>
      </c>
      <c r="M57" s="6">
        <v>10</v>
      </c>
      <c r="N57" s="6">
        <v>10</v>
      </c>
      <c r="O57" s="6">
        <v>10</v>
      </c>
      <c r="P57" s="7">
        <f t="shared" si="2"/>
        <v>120</v>
      </c>
    </row>
    <row r="58" spans="2:16" x14ac:dyDescent="0.55000000000000004">
      <c r="B58" s="20" t="s">
        <v>38</v>
      </c>
      <c r="C58" s="19"/>
      <c r="D58" s="6">
        <v>10</v>
      </c>
      <c r="E58" s="6">
        <v>10</v>
      </c>
      <c r="F58" s="6">
        <v>10</v>
      </c>
      <c r="G58" s="6">
        <v>10</v>
      </c>
      <c r="H58" s="6">
        <v>10</v>
      </c>
      <c r="I58" s="6">
        <v>10</v>
      </c>
      <c r="J58" s="6">
        <v>10</v>
      </c>
      <c r="K58" s="6">
        <v>10</v>
      </c>
      <c r="L58" s="6">
        <v>10</v>
      </c>
      <c r="M58" s="6">
        <v>10</v>
      </c>
      <c r="N58" s="6">
        <v>10</v>
      </c>
      <c r="O58" s="6">
        <v>10</v>
      </c>
      <c r="P58" s="7">
        <f t="shared" si="2"/>
        <v>120</v>
      </c>
    </row>
    <row r="59" spans="2:16" x14ac:dyDescent="0.55000000000000004">
      <c r="B59" s="20" t="s">
        <v>52</v>
      </c>
      <c r="C59" s="19"/>
      <c r="D59" s="6">
        <v>10</v>
      </c>
      <c r="E59" s="6">
        <v>10</v>
      </c>
      <c r="F59" s="6">
        <v>10</v>
      </c>
      <c r="G59" s="6">
        <v>10</v>
      </c>
      <c r="H59" s="6">
        <v>10</v>
      </c>
      <c r="I59" s="6">
        <v>10</v>
      </c>
      <c r="J59" s="6">
        <v>10</v>
      </c>
      <c r="K59" s="6">
        <v>10</v>
      </c>
      <c r="L59" s="6">
        <v>10</v>
      </c>
      <c r="M59" s="6">
        <v>10</v>
      </c>
      <c r="N59" s="6">
        <v>10</v>
      </c>
      <c r="O59" s="6">
        <v>10</v>
      </c>
      <c r="P59" s="7">
        <f t="shared" si="2"/>
        <v>120</v>
      </c>
    </row>
    <row r="60" spans="2:16" x14ac:dyDescent="0.55000000000000004">
      <c r="B60" s="20" t="s">
        <v>49</v>
      </c>
      <c r="C60" s="19"/>
      <c r="D60" s="6">
        <v>10</v>
      </c>
      <c r="E60" s="6">
        <v>10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6">
        <v>10</v>
      </c>
      <c r="M60" s="6">
        <v>10</v>
      </c>
      <c r="N60" s="6">
        <v>10</v>
      </c>
      <c r="O60" s="6">
        <v>10</v>
      </c>
      <c r="P60" s="7">
        <f t="shared" si="2"/>
        <v>120</v>
      </c>
    </row>
    <row r="61" spans="2:16" x14ac:dyDescent="0.55000000000000004">
      <c r="B61" s="20" t="s">
        <v>77</v>
      </c>
      <c r="C61" s="20"/>
      <c r="D61" s="6">
        <v>10</v>
      </c>
      <c r="E61" s="6">
        <v>10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6">
        <v>10</v>
      </c>
      <c r="M61" s="6">
        <v>10</v>
      </c>
      <c r="N61" s="6">
        <v>10</v>
      </c>
      <c r="O61" s="6">
        <v>10</v>
      </c>
      <c r="P61" s="7">
        <f t="shared" si="2"/>
        <v>120</v>
      </c>
    </row>
    <row r="62" spans="2:16" x14ac:dyDescent="0.55000000000000004">
      <c r="B62" s="20" t="s">
        <v>39</v>
      </c>
      <c r="C62" s="20"/>
      <c r="D62" s="6">
        <v>10</v>
      </c>
      <c r="E62" s="6">
        <v>10</v>
      </c>
      <c r="F62" s="6">
        <v>10</v>
      </c>
      <c r="G62" s="6">
        <v>10</v>
      </c>
      <c r="H62" s="6">
        <v>10</v>
      </c>
      <c r="I62" s="6">
        <v>10</v>
      </c>
      <c r="J62" s="6">
        <v>10</v>
      </c>
      <c r="K62" s="6">
        <v>10</v>
      </c>
      <c r="L62" s="6">
        <v>10</v>
      </c>
      <c r="M62" s="6">
        <v>10</v>
      </c>
      <c r="N62" s="6">
        <v>10</v>
      </c>
      <c r="O62" s="6">
        <v>10</v>
      </c>
      <c r="P62" s="7">
        <f t="shared" si="2"/>
        <v>120</v>
      </c>
    </row>
    <row r="63" spans="2:16" x14ac:dyDescent="0.55000000000000004">
      <c r="B63" s="20" t="s">
        <v>41</v>
      </c>
      <c r="C63" s="20"/>
      <c r="D63" s="6">
        <v>0</v>
      </c>
      <c r="E63" s="6"/>
      <c r="F63" s="6">
        <v>100</v>
      </c>
      <c r="H63" s="6"/>
      <c r="I63" s="6">
        <v>100</v>
      </c>
      <c r="K63" s="6">
        <v>100</v>
      </c>
      <c r="L63" s="6">
        <v>100</v>
      </c>
      <c r="N63" s="6"/>
      <c r="O63" s="6">
        <v>100</v>
      </c>
      <c r="P63" s="7">
        <f>SUM(D63:O63)</f>
        <v>500</v>
      </c>
    </row>
    <row r="64" spans="2:16" x14ac:dyDescent="0.55000000000000004">
      <c r="B64" s="20" t="s">
        <v>51</v>
      </c>
      <c r="C64" s="20"/>
      <c r="D64" s="6"/>
      <c r="E64" s="6">
        <v>70</v>
      </c>
      <c r="F64" s="6"/>
      <c r="G64" s="6"/>
      <c r="I64" s="6">
        <v>70</v>
      </c>
      <c r="J64" s="6"/>
      <c r="K64" s="6"/>
      <c r="M64" s="6">
        <v>70</v>
      </c>
      <c r="N64" s="6"/>
      <c r="O64" s="6"/>
      <c r="P64" s="7">
        <f t="shared" si="2"/>
        <v>210</v>
      </c>
    </row>
    <row r="65" spans="2:16" x14ac:dyDescent="0.55000000000000004">
      <c r="B65" s="20" t="s">
        <v>48</v>
      </c>
      <c r="C65" s="20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f>+IF(((P47+P60+P54+P41+P59+P75)-5000)*5%&gt;0,((P47+P60+P54+P41+P59+P75)-5000)*5%&gt;0,0)</f>
        <v>0</v>
      </c>
      <c r="P65" s="7">
        <f t="shared" si="2"/>
        <v>0</v>
      </c>
    </row>
    <row r="66" spans="2:16" x14ac:dyDescent="0.55000000000000004">
      <c r="B66" s="20" t="s">
        <v>62</v>
      </c>
      <c r="C66" s="20"/>
      <c r="D66" s="6">
        <v>50</v>
      </c>
      <c r="E66" s="6"/>
      <c r="F66" s="10">
        <v>50</v>
      </c>
      <c r="G66" s="6">
        <v>50</v>
      </c>
      <c r="H66" s="6"/>
      <c r="I66" s="6"/>
      <c r="J66" s="6"/>
      <c r="K66" s="6">
        <v>50</v>
      </c>
      <c r="L66" s="6"/>
      <c r="M66" s="6"/>
      <c r="N66" s="6"/>
      <c r="O66" s="6">
        <v>50</v>
      </c>
      <c r="P66" s="7">
        <f>SUM(D66:O66)</f>
        <v>250</v>
      </c>
    </row>
    <row r="67" spans="2:16" x14ac:dyDescent="0.55000000000000004">
      <c r="B67" s="20" t="s">
        <v>44</v>
      </c>
      <c r="C67" s="20"/>
      <c r="D67" s="6"/>
      <c r="E67" s="6"/>
      <c r="F67" s="6"/>
      <c r="G67" s="6"/>
      <c r="H67" s="6"/>
      <c r="I67" s="6"/>
      <c r="J67" s="6"/>
      <c r="K67" s="6">
        <v>50</v>
      </c>
      <c r="L67" s="6"/>
      <c r="M67" s="6"/>
      <c r="N67" s="6"/>
      <c r="O67" s="6"/>
      <c r="P67" s="7">
        <f t="shared" si="2"/>
        <v>50</v>
      </c>
    </row>
    <row r="68" spans="2:16" x14ac:dyDescent="0.55000000000000004">
      <c r="B68" s="20" t="s">
        <v>46</v>
      </c>
      <c r="C68" s="20"/>
      <c r="D68" s="6"/>
      <c r="E68" s="6"/>
      <c r="F68" s="6"/>
      <c r="G68" s="6"/>
      <c r="H68" s="6"/>
      <c r="I68" s="6"/>
      <c r="J68" s="6">
        <v>75</v>
      </c>
      <c r="K68" s="6"/>
      <c r="L68" s="6"/>
      <c r="N68" s="6"/>
      <c r="O68" s="6"/>
      <c r="P68" s="7">
        <f t="shared" si="2"/>
        <v>75</v>
      </c>
    </row>
    <row r="69" spans="2:16" x14ac:dyDescent="0.55000000000000004">
      <c r="B69" s="20" t="s">
        <v>63</v>
      </c>
      <c r="C69" s="20"/>
      <c r="D69" s="6"/>
      <c r="E69" s="6">
        <v>120</v>
      </c>
      <c r="F69" s="6"/>
      <c r="G69" s="6"/>
      <c r="H69" s="6">
        <v>120</v>
      </c>
      <c r="I69" s="6"/>
      <c r="J69" s="6"/>
      <c r="K69" s="6">
        <v>120</v>
      </c>
      <c r="L69" s="6"/>
      <c r="M69" s="6"/>
      <c r="N69" s="6">
        <v>120</v>
      </c>
      <c r="O69" s="6"/>
      <c r="P69" s="7">
        <f t="shared" si="2"/>
        <v>480</v>
      </c>
    </row>
    <row r="70" spans="2:16" x14ac:dyDescent="0.55000000000000004">
      <c r="B70" s="20" t="s">
        <v>64</v>
      </c>
      <c r="C70" s="20"/>
      <c r="D70" s="6"/>
      <c r="E70" s="6"/>
      <c r="F70" s="6"/>
      <c r="G70" s="6">
        <f>+IF(P27&gt;26000,P27*1%,0)</f>
        <v>0</v>
      </c>
      <c r="H70" s="6"/>
      <c r="I70" s="6"/>
      <c r="J70" s="6"/>
      <c r="K70" s="6"/>
      <c r="L70" s="6"/>
      <c r="M70" s="6"/>
      <c r="N70" s="6"/>
      <c r="O70" s="6"/>
      <c r="P70" s="7">
        <f t="shared" si="2"/>
        <v>0</v>
      </c>
    </row>
    <row r="71" spans="2:16" x14ac:dyDescent="0.55000000000000004">
      <c r="B71" s="20" t="s">
        <v>43</v>
      </c>
      <c r="C71" s="20"/>
      <c r="D71" s="6"/>
      <c r="F71" s="6"/>
      <c r="G71" s="6"/>
      <c r="H71" s="6"/>
      <c r="I71" s="6"/>
      <c r="J71" s="6"/>
      <c r="K71" s="6"/>
      <c r="L71" s="6"/>
      <c r="M71" s="6"/>
      <c r="N71" s="6"/>
      <c r="O71" s="6">
        <v>50</v>
      </c>
      <c r="P71" s="7">
        <f t="shared" si="2"/>
        <v>50</v>
      </c>
    </row>
    <row r="72" spans="2:16" x14ac:dyDescent="0.55000000000000004">
      <c r="B72" s="21" t="s">
        <v>30</v>
      </c>
      <c r="C72" s="20"/>
      <c r="D72" s="29">
        <f>+(SUM(D54:D71)+SUM(D31:D52))*5%</f>
        <v>45.527500000000003</v>
      </c>
      <c r="E72" s="29">
        <f>+(SUM(E54:E71)+SUM(E31:E52))*5%</f>
        <v>52.527500000000003</v>
      </c>
      <c r="F72" s="29">
        <f>+(SUM(F54:F71)+SUM(F31:F52))*5%</f>
        <v>50.527500000000003</v>
      </c>
      <c r="G72" s="29">
        <f>+(SUM(G54:G71)+SUM(G31:G52))*5%</f>
        <v>45.527500000000003</v>
      </c>
      <c r="H72" s="29">
        <f>+(SUM(H54:H71)+SUM(H31:H52))*5%</f>
        <v>49.027500000000003</v>
      </c>
      <c r="I72" s="29">
        <f>+(SUM(I54:I71)+SUM(I31:I52))*5%</f>
        <v>51.527500000000003</v>
      </c>
      <c r="J72" s="29">
        <f>+(SUM(J54:J71)+SUM(J31:J52))*5%</f>
        <v>46.777500000000003</v>
      </c>
      <c r="K72" s="29">
        <f>+(SUM(K54:K71)+SUM(K31:K52))*5%</f>
        <v>59.027500000000003</v>
      </c>
      <c r="L72" s="29">
        <f>+(SUM(L54:L71)+SUM(L31:L52))*5%</f>
        <v>48.027500000000003</v>
      </c>
      <c r="M72" s="29">
        <f>+(SUM(M54:M71)+SUM(M31:M52))*5%</f>
        <v>46.527500000000003</v>
      </c>
      <c r="N72" s="29">
        <f>+(SUM(N54:N71)+SUM(N31:N52))*5%</f>
        <v>49.027500000000003</v>
      </c>
      <c r="O72" s="29">
        <f>+(SUM(O54:O71)+SUM(O31:O52))*5%</f>
        <v>53.027500000000003</v>
      </c>
      <c r="P72" s="26">
        <f t="shared" si="2"/>
        <v>597.08000000000015</v>
      </c>
    </row>
    <row r="73" spans="2:16" x14ac:dyDescent="0.55000000000000004">
      <c r="B73" s="20"/>
      <c r="C73" s="2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>
        <f t="shared" si="2"/>
        <v>0</v>
      </c>
    </row>
    <row r="74" spans="2:16" x14ac:dyDescent="0.55000000000000004">
      <c r="B74" s="9" t="s">
        <v>16</v>
      </c>
      <c r="C74" s="9"/>
      <c r="D74" s="26">
        <f>+D30+D53+D72+D75</f>
        <v>956.07749999999999</v>
      </c>
      <c r="E74" s="26">
        <f>+E30+E53+E72</f>
        <v>1103.0774999999999</v>
      </c>
      <c r="F74" s="26">
        <f>+F30+F53+F72</f>
        <v>1061.0774999999999</v>
      </c>
      <c r="G74" s="26">
        <f>+G30+G53+G72</f>
        <v>956.07749999999999</v>
      </c>
      <c r="H74" s="26">
        <f>+H30+H53+H72</f>
        <v>1029.5774999999999</v>
      </c>
      <c r="I74" s="26">
        <f>+I30+I53+I72</f>
        <v>1082.0774999999999</v>
      </c>
      <c r="J74" s="26">
        <f>+J30+J53+J72</f>
        <v>982.32749999999999</v>
      </c>
      <c r="K74" s="26">
        <f>+K30+K53+K72</f>
        <v>1239.5774999999999</v>
      </c>
      <c r="L74" s="26">
        <f>+L30+L53+L72</f>
        <v>1008.5775</v>
      </c>
      <c r="M74" s="26">
        <f>+M30+M53+M72</f>
        <v>977.07749999999999</v>
      </c>
      <c r="N74" s="26">
        <f>+N30+N53+N72</f>
        <v>1029.5774999999999</v>
      </c>
      <c r="O74" s="26">
        <f>+O30+O53+O72</f>
        <v>1113.5774999999999</v>
      </c>
      <c r="P74" s="28">
        <f>+SUM(D74:O74)</f>
        <v>12538.679999999997</v>
      </c>
    </row>
    <row r="75" spans="2:16" x14ac:dyDescent="0.55000000000000004">
      <c r="B75" s="21" t="s">
        <v>31</v>
      </c>
      <c r="C75" s="20"/>
      <c r="D75" s="6"/>
      <c r="E75" s="6"/>
      <c r="F75" s="6"/>
      <c r="G75" s="6"/>
      <c r="H75" s="6"/>
      <c r="I75" s="6"/>
      <c r="J75" s="6"/>
      <c r="K75" s="6"/>
      <c r="L75" s="6">
        <v>350</v>
      </c>
      <c r="M75" s="6">
        <v>350</v>
      </c>
      <c r="N75" s="6"/>
      <c r="O75" s="6"/>
      <c r="P75" s="7">
        <f>SUM(D75:O75)</f>
        <v>700</v>
      </c>
    </row>
    <row r="76" spans="2:16" x14ac:dyDescent="0.55000000000000004">
      <c r="B76" s="9" t="s">
        <v>66</v>
      </c>
      <c r="C76" s="9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28">
        <f>+P74+P75</f>
        <v>13238.679999999997</v>
      </c>
    </row>
    <row r="78" spans="2:16" x14ac:dyDescent="0.55000000000000004">
      <c r="B78" s="9" t="s">
        <v>28</v>
      </c>
      <c r="C78" s="9"/>
      <c r="D78" s="7">
        <f>D27-D74-D75</f>
        <v>38.892500000000041</v>
      </c>
      <c r="E78" s="7">
        <f>E27-E74-E75</f>
        <v>-28.107499999999845</v>
      </c>
      <c r="F78" s="7">
        <f>F27-F74-F75</f>
        <v>13.892500000000155</v>
      </c>
      <c r="G78" s="7">
        <f>G27-G74-G75</f>
        <v>118.89250000000004</v>
      </c>
      <c r="H78" s="7">
        <f>H27-H74-H75</f>
        <v>45.392500000000155</v>
      </c>
      <c r="I78" s="7">
        <f>I27-I74-I75</f>
        <v>-7.1074999999998454</v>
      </c>
      <c r="J78" s="7">
        <f>J27-J74-J75</f>
        <v>992.64250000000004</v>
      </c>
      <c r="K78" s="7">
        <f>K27-K74-K75</f>
        <v>-164.60749999999985</v>
      </c>
      <c r="L78" s="7">
        <f>L27-L74-L75</f>
        <v>-283.60749999999996</v>
      </c>
      <c r="M78" s="7">
        <f>M27-M74-M75</f>
        <v>-252.10749999999996</v>
      </c>
      <c r="N78" s="7">
        <f>N27-N74-N75</f>
        <v>45.392500000000155</v>
      </c>
      <c r="O78" s="7">
        <f>O27-O74-O75</f>
        <v>781.39250000000015</v>
      </c>
      <c r="P78" s="8">
        <f>SUM(D78:O78)</f>
        <v>1300.9600000000014</v>
      </c>
    </row>
    <row r="79" spans="2:16" x14ac:dyDescent="0.55000000000000004">
      <c r="D79" s="15"/>
      <c r="E79" s="15"/>
    </row>
    <row r="80" spans="2:16" x14ac:dyDescent="0.55000000000000004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4:15" x14ac:dyDescent="0.55000000000000004"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</sheetData>
  <mergeCells count="3">
    <mergeCell ref="B8:P8"/>
    <mergeCell ref="B28:P28"/>
    <mergeCell ref="B2:P2"/>
  </mergeCells>
  <conditionalFormatting sqref="P42:P45 P75 P38 P54:P7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7:P50 P31:P4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9:P41 P46:P51 P31:P37">
    <cfRule type="colorScale" priority="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10:P26">
    <cfRule type="colorScale" priority="45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Jaramillo</dc:creator>
  <cp:lastModifiedBy>David Jaramillo</cp:lastModifiedBy>
  <cp:lastPrinted>2019-03-28T09:26:21Z</cp:lastPrinted>
  <dcterms:created xsi:type="dcterms:W3CDTF">2015-12-13T18:00:54Z</dcterms:created>
  <dcterms:modified xsi:type="dcterms:W3CDTF">2020-01-04T20:08:51Z</dcterms:modified>
</cp:coreProperties>
</file>